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2435" windowHeight="4620"/>
  </bookViews>
  <sheets>
    <sheet name="2015" sheetId="2" r:id="rId1"/>
  </sheets>
  <definedNames>
    <definedName name="_xlnm.Print_Area" localSheetId="0">'2015'!$A$1:$W$36</definedName>
  </definedNames>
  <calcPr calcId="125725" iterate="1" iterateCount="20" iterateDelta="0.01"/>
</workbook>
</file>

<file path=xl/calcChain.xml><?xml version="1.0" encoding="utf-8"?>
<calcChain xmlns="http://schemas.openxmlformats.org/spreadsheetml/2006/main">
  <c r="L16" i="2"/>
  <c r="L23"/>
  <c r="L20"/>
  <c r="M20" s="1"/>
  <c r="L19"/>
  <c r="M23" s="1"/>
  <c r="L18"/>
  <c r="M18"/>
  <c r="L15"/>
  <c r="L14"/>
  <c r="L9"/>
  <c r="M7" s="1"/>
  <c r="L8"/>
  <c r="M8" s="1"/>
  <c r="E19"/>
  <c r="G19" s="1"/>
  <c r="H19" s="1"/>
  <c r="O19" s="1"/>
  <c r="R19" s="1"/>
  <c r="G23"/>
  <c r="H23" s="1"/>
  <c r="O23" s="1"/>
  <c r="V23" s="1"/>
  <c r="E23"/>
  <c r="G22"/>
  <c r="E22"/>
  <c r="E14"/>
  <c r="G14" s="1"/>
  <c r="H14" s="1"/>
  <c r="O14" s="1"/>
  <c r="E16"/>
  <c r="G16" s="1"/>
  <c r="E15"/>
  <c r="G15" s="1"/>
  <c r="H15" s="1"/>
  <c r="O15" s="1"/>
  <c r="U15" s="1"/>
  <c r="E13"/>
  <c r="G13" s="1"/>
  <c r="H13" s="1"/>
  <c r="E5"/>
  <c r="G5" s="1"/>
  <c r="H5" s="1"/>
  <c r="E4"/>
  <c r="G4" s="1"/>
  <c r="H4" s="1"/>
  <c r="O4" s="1"/>
  <c r="Q4" s="1"/>
  <c r="E9"/>
  <c r="G9"/>
  <c r="H9" s="1"/>
  <c r="E8"/>
  <c r="G8" s="1"/>
  <c r="H8" s="1"/>
  <c r="O8" s="1"/>
  <c r="U8" s="1"/>
  <c r="U25" s="1"/>
  <c r="O35" s="1"/>
  <c r="E7"/>
  <c r="G7"/>
  <c r="H7" s="1"/>
  <c r="O7" s="1"/>
  <c r="T7" s="1"/>
  <c r="T25" s="1"/>
  <c r="O34" s="1"/>
  <c r="E6"/>
  <c r="G6" s="1"/>
  <c r="H6" s="1"/>
  <c r="L6"/>
  <c r="L4"/>
  <c r="E21"/>
  <c r="G21"/>
  <c r="H21" s="1"/>
  <c r="O21" s="1"/>
  <c r="T21" s="1"/>
  <c r="E18"/>
  <c r="G18" s="1"/>
  <c r="E20"/>
  <c r="G20"/>
  <c r="H20" s="1"/>
  <c r="O20" s="1"/>
  <c r="M19"/>
  <c r="L13"/>
  <c r="L7"/>
  <c r="L5"/>
  <c r="E12"/>
  <c r="G12"/>
  <c r="H12" s="1"/>
  <c r="L11"/>
  <c r="M16" s="1"/>
  <c r="E11"/>
  <c r="G11"/>
  <c r="H11" s="1"/>
  <c r="L12"/>
  <c r="H18" l="1"/>
  <c r="O18" s="1"/>
  <c r="H22"/>
  <c r="O11"/>
  <c r="Q11" s="1"/>
  <c r="Q25" s="1"/>
  <c r="O33" s="1"/>
  <c r="O9"/>
  <c r="V9" s="1"/>
  <c r="V25" s="1"/>
  <c r="O30" s="1"/>
  <c r="H16"/>
  <c r="O16" s="1"/>
  <c r="M9"/>
  <c r="M6"/>
  <c r="O6" s="1"/>
  <c r="S6" s="1"/>
  <c r="M11"/>
  <c r="M13"/>
  <c r="O13" s="1"/>
  <c r="S13" s="1"/>
  <c r="M5"/>
  <c r="O5" s="1"/>
  <c r="R5" s="1"/>
  <c r="R25" s="1"/>
  <c r="O32" s="1"/>
  <c r="M12"/>
  <c r="O12" s="1"/>
  <c r="S25" l="1"/>
  <c r="O31" s="1"/>
</calcChain>
</file>

<file path=xl/sharedStrings.xml><?xml version="1.0" encoding="utf-8"?>
<sst xmlns="http://schemas.openxmlformats.org/spreadsheetml/2006/main" count="76" uniqueCount="50">
  <si>
    <t>Böðvar</t>
  </si>
  <si>
    <t>Guðjón</t>
  </si>
  <si>
    <t>Jón</t>
  </si>
  <si>
    <t>Sek</t>
  </si>
  <si>
    <t>m</t>
  </si>
  <si>
    <t>sek</t>
  </si>
  <si>
    <t>"1/100"</t>
  </si>
  <si>
    <t>Stig/ tími</t>
  </si>
  <si>
    <t>Mín</t>
  </si>
  <si>
    <t>Stig/ lending</t>
  </si>
  <si>
    <t>Samtals stig</t>
  </si>
  <si>
    <t>Hlutastig</t>
  </si>
  <si>
    <t>Tímaflug</t>
  </si>
  <si>
    <t>stig</t>
  </si>
  <si>
    <t>Hraðaflug</t>
  </si>
  <si>
    <t>Rafn</t>
  </si>
  <si>
    <t>Samtals fyrir umferð</t>
  </si>
  <si>
    <t xml:space="preserve"> </t>
  </si>
  <si>
    <t>Guðjón Halldórsson</t>
  </si>
  <si>
    <t>Rafn Thorarensen</t>
  </si>
  <si>
    <t>Jón V. Pétursson</t>
  </si>
  <si>
    <t xml:space="preserve"> 4 - 5  m</t>
  </si>
  <si>
    <t xml:space="preserve"> 5 - 6 m</t>
  </si>
  <si>
    <t xml:space="preserve"> 6 - 7 m</t>
  </si>
  <si>
    <t xml:space="preserve"> 7 - 8  m</t>
  </si>
  <si>
    <t xml:space="preserve"> 8 - 9  m</t>
  </si>
  <si>
    <t xml:space="preserve"> 9 - 10 m</t>
  </si>
  <si>
    <t>10 - 11 m</t>
  </si>
  <si>
    <t>11 - 12 m</t>
  </si>
  <si>
    <t>12 - 13 m</t>
  </si>
  <si>
    <t>13 - 14 m</t>
  </si>
  <si>
    <t>Stig fyrir lendingar. Mælt frá nefi að punkti</t>
  </si>
  <si>
    <t xml:space="preserve"> 2 - 3 m</t>
  </si>
  <si>
    <t xml:space="preserve"> 3 - 4 m</t>
  </si>
  <si>
    <t>14 - 15   m</t>
  </si>
  <si>
    <t>15m &amp; yfir</t>
  </si>
  <si>
    <t>Erlingur</t>
  </si>
  <si>
    <t>Sverrir</t>
  </si>
  <si>
    <t>Sverrir Gunnlaugsson</t>
  </si>
  <si>
    <t>Böðvar Guðmundsson</t>
  </si>
  <si>
    <t>Erlingur Erlingsson</t>
  </si>
  <si>
    <t>H</t>
  </si>
  <si>
    <t>Samtals gildar 2 umferðir</t>
  </si>
  <si>
    <t>0 - 1 m</t>
  </si>
  <si>
    <t xml:space="preserve"> 1 - 2 m</t>
  </si>
  <si>
    <t>Úrslit: Lökustu umferð hvers og eins er felld niður skv. Reglum F3B  H = Hent</t>
  </si>
  <si>
    <t>Umferð 3</t>
  </si>
  <si>
    <t>Umferð 2</t>
  </si>
  <si>
    <t>Umferð 1</t>
  </si>
  <si>
    <t>2015-07-11 F3B Sandskeið - ÍSLANDSMÓT hástart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</si>
</sst>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Continuous"/>
    </xf>
    <xf numFmtId="3" fontId="0" fillId="0" borderId="0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17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3"/>
  <sheetViews>
    <sheetView tabSelected="1" topLeftCell="A4" workbookViewId="0">
      <selection activeCell="AF14" sqref="AF14"/>
    </sheetView>
  </sheetViews>
  <sheetFormatPr defaultRowHeight="15"/>
  <cols>
    <col min="2" max="2" width="4.28515625" bestFit="1" customWidth="1"/>
    <col min="3" max="3" width="4.140625" bestFit="1" customWidth="1"/>
    <col min="4" max="4" width="5" bestFit="1" customWidth="1"/>
    <col min="5" max="5" width="9.42578125" customWidth="1"/>
    <col min="6" max="6" width="7.7109375" bestFit="1" customWidth="1"/>
    <col min="7" max="7" width="7.85546875" bestFit="1" customWidth="1"/>
    <col min="8" max="8" width="8.85546875" bestFit="1" customWidth="1"/>
    <col min="9" max="9" width="3.140625" customWidth="1"/>
    <col min="10" max="10" width="4" bestFit="1" customWidth="1"/>
    <col min="11" max="11" width="7.5703125" bestFit="1" customWidth="1"/>
    <col min="12" max="12" width="5.5703125" bestFit="1" customWidth="1"/>
    <col min="13" max="13" width="8.85546875" bestFit="1" customWidth="1"/>
    <col min="14" max="14" width="2.28515625" customWidth="1"/>
    <col min="16" max="16" width="1.28515625" customWidth="1"/>
    <col min="17" max="17" width="5.28515625" customWidth="1"/>
    <col min="18" max="18" width="5.42578125" customWidth="1"/>
    <col min="19" max="20" width="5.28515625" customWidth="1"/>
    <col min="21" max="21" width="5.5703125" customWidth="1"/>
    <col min="22" max="22" width="5.7109375" customWidth="1"/>
    <col min="23" max="23" width="5.5703125" bestFit="1" customWidth="1"/>
    <col min="24" max="24" width="7.42578125" bestFit="1" customWidth="1"/>
    <col min="25" max="25" width="5.5703125" bestFit="1" customWidth="1"/>
    <col min="28" max="28" width="5.42578125" customWidth="1"/>
  </cols>
  <sheetData>
    <row r="1" spans="1:40">
      <c r="A1" s="26" t="s">
        <v>49</v>
      </c>
      <c r="B1" s="6"/>
      <c r="C1" s="6"/>
      <c r="D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2"/>
      <c r="R1" s="12"/>
      <c r="S1" s="12"/>
      <c r="T1" s="12"/>
      <c r="U1" s="19"/>
      <c r="V1" s="19"/>
      <c r="W1" s="19"/>
    </row>
    <row r="2" spans="1:40" ht="46.5">
      <c r="B2" s="4" t="s">
        <v>12</v>
      </c>
      <c r="C2" s="4"/>
      <c r="D2" s="4"/>
      <c r="E2" s="4"/>
      <c r="F2" s="4"/>
      <c r="G2" s="4"/>
      <c r="H2" s="23"/>
      <c r="I2" s="6"/>
      <c r="J2" s="4" t="s">
        <v>14</v>
      </c>
      <c r="K2" s="4"/>
      <c r="L2" s="4"/>
      <c r="M2" s="4"/>
      <c r="N2" s="6"/>
      <c r="O2" s="3" t="s">
        <v>16</v>
      </c>
      <c r="P2" s="3"/>
      <c r="Q2" s="20" t="s">
        <v>42</v>
      </c>
      <c r="R2" s="20"/>
      <c r="S2" s="20"/>
      <c r="T2" s="20"/>
      <c r="U2" s="19"/>
      <c r="V2" s="20"/>
      <c r="W2" s="12"/>
      <c r="X2" s="4"/>
      <c r="Y2" s="4"/>
    </row>
    <row r="3" spans="1:40" ht="30">
      <c r="A3" s="24" t="s">
        <v>48</v>
      </c>
      <c r="B3" s="6" t="s">
        <v>8</v>
      </c>
      <c r="C3" s="6" t="s">
        <v>3</v>
      </c>
      <c r="D3" s="6" t="s">
        <v>4</v>
      </c>
      <c r="E3" s="6" t="s">
        <v>7</v>
      </c>
      <c r="F3" s="3" t="s">
        <v>9</v>
      </c>
      <c r="G3" s="3" t="s">
        <v>10</v>
      </c>
      <c r="H3" s="6" t="s">
        <v>11</v>
      </c>
      <c r="I3" s="6"/>
      <c r="J3" s="6" t="s">
        <v>5</v>
      </c>
      <c r="K3" s="8" t="s">
        <v>6</v>
      </c>
      <c r="L3" s="6" t="s">
        <v>13</v>
      </c>
      <c r="M3" s="6" t="s">
        <v>11</v>
      </c>
      <c r="N3" s="6"/>
      <c r="O3" s="6"/>
      <c r="P3" s="6"/>
      <c r="Q3" s="12" t="s">
        <v>0</v>
      </c>
      <c r="R3" s="12" t="s">
        <v>15</v>
      </c>
      <c r="S3" s="12" t="s">
        <v>2</v>
      </c>
      <c r="T3" s="12" t="s">
        <v>36</v>
      </c>
      <c r="U3" s="15" t="s">
        <v>1</v>
      </c>
      <c r="V3" s="15" t="s">
        <v>37</v>
      </c>
      <c r="W3" s="19"/>
    </row>
    <row r="4" spans="1:40">
      <c r="A4" s="6" t="s">
        <v>0</v>
      </c>
      <c r="B4" s="6">
        <v>6</v>
      </c>
      <c r="C4" s="6">
        <v>11</v>
      </c>
      <c r="D4" s="6">
        <v>6.55</v>
      </c>
      <c r="E4" s="6">
        <f>B4*60-C4</f>
        <v>349</v>
      </c>
      <c r="F4" s="6">
        <v>70</v>
      </c>
      <c r="G4" s="6">
        <f t="shared" ref="G4:G9" si="0">E4+F4</f>
        <v>419</v>
      </c>
      <c r="H4" s="7">
        <f t="shared" ref="H4:H9" si="1">G4/$G$4*1000</f>
        <v>1000</v>
      </c>
      <c r="I4" s="6"/>
      <c r="J4" s="6">
        <v>0</v>
      </c>
      <c r="K4" s="14">
        <v>0</v>
      </c>
      <c r="L4" s="9">
        <f t="shared" ref="L4:L9" si="2">J4+K4/100</f>
        <v>0</v>
      </c>
      <c r="M4" s="10">
        <v>0</v>
      </c>
      <c r="N4" s="6"/>
      <c r="O4" s="7">
        <f t="shared" ref="O4:O9" si="3">H4+M4</f>
        <v>1000</v>
      </c>
      <c r="P4" s="7"/>
      <c r="Q4" s="11">
        <f>O4</f>
        <v>1000</v>
      </c>
      <c r="R4" s="11" t="s">
        <v>17</v>
      </c>
      <c r="S4" s="11"/>
      <c r="T4" s="11"/>
      <c r="U4" s="21"/>
      <c r="V4" s="19"/>
      <c r="W4" s="19"/>
      <c r="Z4" s="2"/>
      <c r="AA4" s="2"/>
      <c r="AF4" s="2"/>
      <c r="AG4" s="2"/>
      <c r="AH4" s="2"/>
      <c r="AI4" s="2"/>
      <c r="AJ4" s="2"/>
      <c r="AK4" s="2"/>
      <c r="AL4" s="2"/>
      <c r="AM4" s="2"/>
      <c r="AN4" s="2"/>
    </row>
    <row r="5" spans="1:40">
      <c r="A5" s="6" t="s">
        <v>15</v>
      </c>
      <c r="B5" s="6">
        <v>6</v>
      </c>
      <c r="C5" s="6">
        <v>5</v>
      </c>
      <c r="D5" s="6">
        <v>0</v>
      </c>
      <c r="E5" s="6">
        <f>B5*60-C5</f>
        <v>355</v>
      </c>
      <c r="F5" s="6">
        <v>0</v>
      </c>
      <c r="G5" s="6">
        <f t="shared" si="0"/>
        <v>355</v>
      </c>
      <c r="H5" s="7">
        <f t="shared" si="1"/>
        <v>847.25536992840102</v>
      </c>
      <c r="I5" s="6"/>
      <c r="J5" s="6">
        <v>37</v>
      </c>
      <c r="K5" s="6">
        <v>85</v>
      </c>
      <c r="L5" s="9">
        <f t="shared" si="2"/>
        <v>37.85</v>
      </c>
      <c r="M5" s="10">
        <f>L9/L5*1000</f>
        <v>986.52575957727879</v>
      </c>
      <c r="N5" s="6"/>
      <c r="O5" s="7">
        <f t="shared" si="3"/>
        <v>1833.7811295056799</v>
      </c>
      <c r="P5" s="7"/>
      <c r="Q5" s="11"/>
      <c r="R5" s="11">
        <f>O5</f>
        <v>1833.7811295056799</v>
      </c>
      <c r="S5" s="11"/>
      <c r="T5" s="11"/>
      <c r="U5" s="21"/>
      <c r="V5" s="19"/>
      <c r="W5" s="19"/>
      <c r="Z5" s="2"/>
      <c r="AA5" s="2"/>
      <c r="AF5" s="2"/>
      <c r="AG5" s="2"/>
      <c r="AH5" s="2"/>
      <c r="AI5" s="2"/>
      <c r="AJ5" s="2"/>
      <c r="AK5" s="2"/>
      <c r="AL5" s="2"/>
      <c r="AM5" s="2"/>
      <c r="AN5" s="2"/>
    </row>
    <row r="6" spans="1:40">
      <c r="A6" s="6" t="s">
        <v>2</v>
      </c>
      <c r="B6" s="6">
        <v>3</v>
      </c>
      <c r="C6" s="6">
        <v>33</v>
      </c>
      <c r="D6" s="6">
        <v>2.9</v>
      </c>
      <c r="E6" s="6">
        <f>B6*60+C6</f>
        <v>213</v>
      </c>
      <c r="F6" s="6">
        <v>90</v>
      </c>
      <c r="G6" s="6">
        <f t="shared" si="0"/>
        <v>303</v>
      </c>
      <c r="H6" s="7">
        <f t="shared" si="1"/>
        <v>723.15035799522673</v>
      </c>
      <c r="I6" s="6"/>
      <c r="J6" s="6">
        <v>39</v>
      </c>
      <c r="K6" s="6">
        <v>0</v>
      </c>
      <c r="L6" s="9">
        <f t="shared" si="2"/>
        <v>39</v>
      </c>
      <c r="M6" s="10">
        <f>L9/L6*1000</f>
        <v>957.43589743589757</v>
      </c>
      <c r="N6" s="6"/>
      <c r="O6" s="7">
        <f t="shared" si="3"/>
        <v>1680.5862554311243</v>
      </c>
      <c r="P6" s="7"/>
      <c r="Q6" s="11"/>
      <c r="R6" s="11"/>
      <c r="S6" s="11">
        <f>O6</f>
        <v>1680.5862554311243</v>
      </c>
      <c r="T6" s="11"/>
      <c r="U6" s="21"/>
      <c r="V6" s="19"/>
      <c r="W6" s="19"/>
      <c r="Z6" s="2"/>
      <c r="AA6" s="2"/>
      <c r="AF6" s="2"/>
      <c r="AG6" s="2"/>
      <c r="AH6" s="2"/>
      <c r="AI6" s="2"/>
      <c r="AJ6" s="2"/>
      <c r="AK6" s="2"/>
      <c r="AL6" s="2"/>
      <c r="AM6" s="2"/>
      <c r="AN6" s="2"/>
    </row>
    <row r="7" spans="1:40">
      <c r="A7" s="6" t="s">
        <v>36</v>
      </c>
      <c r="B7" s="6">
        <v>1</v>
      </c>
      <c r="C7" s="6">
        <v>14</v>
      </c>
      <c r="D7" s="6">
        <v>0</v>
      </c>
      <c r="E7" s="6">
        <f>B7*60+C7</f>
        <v>74</v>
      </c>
      <c r="F7" s="6">
        <v>0</v>
      </c>
      <c r="G7" s="6">
        <f t="shared" si="0"/>
        <v>74</v>
      </c>
      <c r="H7" s="7">
        <f t="shared" si="1"/>
        <v>176.61097852028641</v>
      </c>
      <c r="I7" s="6"/>
      <c r="J7" s="6">
        <v>60</v>
      </c>
      <c r="K7" s="6">
        <v>0</v>
      </c>
      <c r="L7" s="9">
        <f t="shared" si="2"/>
        <v>60</v>
      </c>
      <c r="M7" s="10">
        <f>L9/L7*1000</f>
        <v>622.33333333333337</v>
      </c>
      <c r="N7" s="6"/>
      <c r="O7" s="7">
        <f t="shared" si="3"/>
        <v>798.94431185361975</v>
      </c>
      <c r="P7" s="7"/>
      <c r="Q7" s="11"/>
      <c r="R7" s="11"/>
      <c r="S7" s="11"/>
      <c r="T7" s="11">
        <f>O7</f>
        <v>798.94431185361975</v>
      </c>
      <c r="U7" s="21"/>
      <c r="V7" s="19"/>
      <c r="W7" s="19"/>
      <c r="Z7" s="2"/>
      <c r="AA7" s="2"/>
      <c r="AF7" s="2"/>
      <c r="AG7" s="2"/>
      <c r="AH7" s="2"/>
      <c r="AI7" s="2"/>
      <c r="AJ7" s="2"/>
      <c r="AK7" s="2"/>
      <c r="AL7" s="2"/>
      <c r="AM7" s="2"/>
      <c r="AN7" s="2"/>
    </row>
    <row r="8" spans="1:40">
      <c r="A8" s="13" t="s">
        <v>1</v>
      </c>
      <c r="B8" s="13">
        <v>3</v>
      </c>
      <c r="C8" s="13">
        <v>32</v>
      </c>
      <c r="D8" s="13">
        <v>6.3</v>
      </c>
      <c r="E8" s="6">
        <f>B8*60+C8</f>
        <v>212</v>
      </c>
      <c r="F8" s="13">
        <v>70</v>
      </c>
      <c r="G8" s="13">
        <f t="shared" si="0"/>
        <v>282</v>
      </c>
      <c r="H8" s="7">
        <f t="shared" si="1"/>
        <v>673.03102625298322</v>
      </c>
      <c r="I8" s="6"/>
      <c r="J8" s="13">
        <v>0</v>
      </c>
      <c r="K8" s="13">
        <v>0</v>
      </c>
      <c r="L8" s="9">
        <f t="shared" si="2"/>
        <v>0</v>
      </c>
      <c r="M8" s="10">
        <f>$L$8/L9*1000</f>
        <v>0</v>
      </c>
      <c r="N8" s="6"/>
      <c r="O8" s="7">
        <f t="shared" si="3"/>
        <v>673.03102625298322</v>
      </c>
      <c r="P8" s="7"/>
      <c r="Q8" s="11"/>
      <c r="R8" s="11"/>
      <c r="S8" s="11"/>
      <c r="T8" s="11"/>
      <c r="U8" s="21">
        <f>O8</f>
        <v>673.03102625298322</v>
      </c>
      <c r="V8" s="19"/>
      <c r="W8" s="19"/>
      <c r="Z8" s="2"/>
      <c r="AA8" s="2"/>
      <c r="AF8" s="2"/>
      <c r="AG8" s="2"/>
      <c r="AH8" s="2"/>
      <c r="AI8" s="2"/>
      <c r="AJ8" s="2"/>
      <c r="AK8" s="2"/>
      <c r="AL8" s="2"/>
      <c r="AM8" s="2"/>
      <c r="AN8" s="2"/>
    </row>
    <row r="9" spans="1:40">
      <c r="A9" s="13" t="s">
        <v>37</v>
      </c>
      <c r="B9" s="13">
        <v>3</v>
      </c>
      <c r="C9" s="13">
        <v>59</v>
      </c>
      <c r="D9" s="13">
        <v>1.8</v>
      </c>
      <c r="E9" s="13">
        <f>B9*60+C9</f>
        <v>239</v>
      </c>
      <c r="F9" s="13">
        <v>95</v>
      </c>
      <c r="G9" s="13">
        <f t="shared" si="0"/>
        <v>334</v>
      </c>
      <c r="H9" s="7">
        <f t="shared" si="1"/>
        <v>797.13603818615752</v>
      </c>
      <c r="I9" s="6"/>
      <c r="J9" s="13">
        <v>37</v>
      </c>
      <c r="K9" s="13">
        <v>34</v>
      </c>
      <c r="L9" s="9">
        <f t="shared" si="2"/>
        <v>37.340000000000003</v>
      </c>
      <c r="M9" s="10">
        <f>L9/L9*1000</f>
        <v>1000</v>
      </c>
      <c r="N9" s="6"/>
      <c r="O9" s="7">
        <f t="shared" si="3"/>
        <v>1797.1360381861575</v>
      </c>
      <c r="P9" s="7"/>
      <c r="Q9" s="11"/>
      <c r="R9" s="11"/>
      <c r="S9" s="11"/>
      <c r="T9" s="11"/>
      <c r="U9" s="21"/>
      <c r="V9" s="21">
        <f>O9</f>
        <v>1797.1360381861575</v>
      </c>
      <c r="W9" s="19"/>
      <c r="Z9" s="2"/>
      <c r="AA9" s="2"/>
      <c r="AF9" s="2"/>
      <c r="AG9" s="2"/>
      <c r="AH9" s="2"/>
      <c r="AI9" s="2"/>
      <c r="AJ9" s="2"/>
      <c r="AK9" s="2"/>
      <c r="AL9" s="2"/>
      <c r="AM9" s="2"/>
      <c r="AN9" s="2"/>
    </row>
    <row r="10" spans="1:40">
      <c r="A10" s="25" t="s">
        <v>47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1"/>
      <c r="R10" s="11"/>
      <c r="S10" s="11"/>
      <c r="T10" s="11"/>
      <c r="U10" s="21"/>
      <c r="V10" s="19"/>
      <c r="W10" s="19"/>
      <c r="Z10" s="2"/>
      <c r="AA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>
      <c r="A11" s="6" t="s">
        <v>0</v>
      </c>
      <c r="B11" s="6">
        <v>2</v>
      </c>
      <c r="C11" s="6">
        <v>38</v>
      </c>
      <c r="D11" s="6">
        <v>1.8</v>
      </c>
      <c r="E11" s="6">
        <f>B11*60+C11</f>
        <v>158</v>
      </c>
      <c r="F11" s="6">
        <v>95</v>
      </c>
      <c r="G11" s="6">
        <f t="shared" ref="G11:G16" si="4">E11+F11</f>
        <v>253</v>
      </c>
      <c r="H11" s="7">
        <f t="shared" ref="H11:H16" si="5">G11/$G$13*1000</f>
        <v>667.54617414248014</v>
      </c>
      <c r="I11" s="6"/>
      <c r="J11" s="6">
        <v>37</v>
      </c>
      <c r="K11" s="6">
        <v>58</v>
      </c>
      <c r="L11" s="9">
        <f>J11+K11/100</f>
        <v>37.58</v>
      </c>
      <c r="M11" s="10">
        <f>L11/L11*1000</f>
        <v>1000</v>
      </c>
      <c r="N11" s="6"/>
      <c r="O11" s="7">
        <f t="shared" ref="O11:O16" si="6">H11+M11</f>
        <v>1667.5461741424801</v>
      </c>
      <c r="P11" s="7"/>
      <c r="Q11" s="11">
        <f>O11</f>
        <v>1667.5461741424801</v>
      </c>
      <c r="R11" s="11"/>
      <c r="S11" s="11"/>
      <c r="T11" s="11"/>
      <c r="U11" s="21"/>
      <c r="V11" s="19"/>
      <c r="W11" s="19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>
      <c r="A12" s="6" t="s">
        <v>15</v>
      </c>
      <c r="B12" s="6">
        <v>2</v>
      </c>
      <c r="C12" s="6">
        <v>32</v>
      </c>
      <c r="D12" s="6">
        <v>3.85</v>
      </c>
      <c r="E12" s="6">
        <f>B12*60+C12</f>
        <v>152</v>
      </c>
      <c r="F12" s="6">
        <v>85</v>
      </c>
      <c r="G12" s="6">
        <f t="shared" si="4"/>
        <v>237</v>
      </c>
      <c r="H12" s="7">
        <f t="shared" si="5"/>
        <v>625.32981530343011</v>
      </c>
      <c r="I12" s="6"/>
      <c r="J12" s="14">
        <v>39</v>
      </c>
      <c r="K12" s="6">
        <v>50</v>
      </c>
      <c r="L12" s="9">
        <f>J12+K12/100</f>
        <v>39.5</v>
      </c>
      <c r="M12" s="10">
        <f>L11/L12*1000</f>
        <v>951.39240506329111</v>
      </c>
      <c r="N12" s="6"/>
      <c r="O12" s="7">
        <f t="shared" si="6"/>
        <v>1576.7222203667211</v>
      </c>
      <c r="P12" s="7"/>
      <c r="Q12" s="11"/>
      <c r="R12" s="11" t="s">
        <v>41</v>
      </c>
      <c r="S12" s="11"/>
      <c r="T12" s="11"/>
      <c r="U12" s="21"/>
      <c r="V12" s="19"/>
      <c r="W12" s="19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>
      <c r="A13" s="6" t="s">
        <v>2</v>
      </c>
      <c r="B13" s="6">
        <v>6</v>
      </c>
      <c r="C13" s="6">
        <v>11</v>
      </c>
      <c r="D13" s="6">
        <v>14.4</v>
      </c>
      <c r="E13" s="6">
        <f>B13*60-C13</f>
        <v>349</v>
      </c>
      <c r="F13" s="6">
        <v>30</v>
      </c>
      <c r="G13" s="6">
        <f t="shared" si="4"/>
        <v>379</v>
      </c>
      <c r="H13" s="7">
        <f t="shared" si="5"/>
        <v>1000</v>
      </c>
      <c r="I13" s="6"/>
      <c r="J13" s="6">
        <v>40</v>
      </c>
      <c r="K13" s="14">
        <v>35</v>
      </c>
      <c r="L13" s="9">
        <f>J13+K13/100</f>
        <v>40.35</v>
      </c>
      <c r="M13" s="10">
        <f>L11/L13*1000</f>
        <v>931.35068153655504</v>
      </c>
      <c r="N13" s="6"/>
      <c r="O13" s="7">
        <f t="shared" si="6"/>
        <v>1931.3506815365549</v>
      </c>
      <c r="P13" s="7"/>
      <c r="Q13" s="11"/>
      <c r="R13" s="11" t="s">
        <v>17</v>
      </c>
      <c r="S13" s="11">
        <f>O13</f>
        <v>1931.3506815365549</v>
      </c>
      <c r="T13" s="11"/>
      <c r="U13" s="21"/>
      <c r="V13" s="19"/>
      <c r="W13" s="1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>
      <c r="A14" s="6" t="s">
        <v>36</v>
      </c>
      <c r="B14" s="6">
        <v>1</v>
      </c>
      <c r="C14" s="6">
        <v>39</v>
      </c>
      <c r="D14" s="6">
        <v>0</v>
      </c>
      <c r="E14" s="6">
        <f>B14*60+C14</f>
        <v>99</v>
      </c>
      <c r="F14" s="6">
        <v>0</v>
      </c>
      <c r="G14" s="6">
        <f t="shared" si="4"/>
        <v>99</v>
      </c>
      <c r="H14" s="7">
        <f t="shared" si="5"/>
        <v>261.2137203166227</v>
      </c>
      <c r="I14" s="6"/>
      <c r="J14" s="14">
        <v>0</v>
      </c>
      <c r="K14" s="14">
        <v>0</v>
      </c>
      <c r="L14" s="9">
        <f>K14+J14</f>
        <v>0</v>
      </c>
      <c r="M14" s="10">
        <v>0</v>
      </c>
      <c r="N14" s="6"/>
      <c r="O14" s="7">
        <f t="shared" si="6"/>
        <v>261.2137203166227</v>
      </c>
      <c r="P14" s="7"/>
      <c r="Q14" s="11"/>
      <c r="R14" s="11"/>
      <c r="S14" s="11"/>
      <c r="T14" s="11" t="s">
        <v>41</v>
      </c>
      <c r="U14" s="21"/>
      <c r="V14" s="19"/>
      <c r="W14" s="19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>
      <c r="A15" s="13" t="s">
        <v>1</v>
      </c>
      <c r="B15" s="13">
        <v>2</v>
      </c>
      <c r="C15" s="13">
        <v>27</v>
      </c>
      <c r="D15" s="13">
        <v>0</v>
      </c>
      <c r="E15" s="6">
        <f>B15*60+C15</f>
        <v>147</v>
      </c>
      <c r="F15" s="13">
        <v>0</v>
      </c>
      <c r="G15" s="13">
        <f t="shared" si="4"/>
        <v>147</v>
      </c>
      <c r="H15" s="7">
        <f t="shared" si="5"/>
        <v>387.86279683377307</v>
      </c>
      <c r="I15" s="6"/>
      <c r="J15" s="14">
        <v>0</v>
      </c>
      <c r="K15" s="14">
        <v>0</v>
      </c>
      <c r="L15" s="9">
        <f>J15+K15</f>
        <v>0</v>
      </c>
      <c r="M15" s="10">
        <v>0</v>
      </c>
      <c r="N15" s="6"/>
      <c r="O15" s="7">
        <f t="shared" si="6"/>
        <v>387.86279683377307</v>
      </c>
      <c r="P15" s="7"/>
      <c r="Q15" s="11"/>
      <c r="R15" s="11"/>
      <c r="S15" s="11"/>
      <c r="T15" s="11"/>
      <c r="U15" s="21">
        <f>O15</f>
        <v>387.86279683377307</v>
      </c>
      <c r="V15" s="19" t="s">
        <v>17</v>
      </c>
      <c r="W15" s="19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>
      <c r="A16" s="13" t="s">
        <v>37</v>
      </c>
      <c r="B16" s="13">
        <v>3</v>
      </c>
      <c r="C16" s="13">
        <v>52</v>
      </c>
      <c r="D16" s="13">
        <v>6.5</v>
      </c>
      <c r="E16" s="13">
        <f>B16*60+C16</f>
        <v>232</v>
      </c>
      <c r="F16" s="13">
        <v>70</v>
      </c>
      <c r="G16" s="13">
        <f t="shared" si="4"/>
        <v>302</v>
      </c>
      <c r="H16" s="7">
        <f t="shared" si="5"/>
        <v>796.83377308707122</v>
      </c>
      <c r="I16" s="6"/>
      <c r="J16" s="14">
        <v>37</v>
      </c>
      <c r="K16" s="14">
        <v>62</v>
      </c>
      <c r="L16" s="9">
        <f>J16+K16/100</f>
        <v>37.619999999999997</v>
      </c>
      <c r="M16" s="10">
        <f>L11/L16*1000</f>
        <v>998.93673577884101</v>
      </c>
      <c r="N16" s="6"/>
      <c r="O16" s="7">
        <f t="shared" si="6"/>
        <v>1795.7705088659122</v>
      </c>
      <c r="P16" s="7"/>
      <c r="Q16" s="11"/>
      <c r="R16" s="11"/>
      <c r="S16" s="11"/>
      <c r="T16" s="11"/>
      <c r="U16" s="21"/>
      <c r="V16" s="19" t="s">
        <v>41</v>
      </c>
      <c r="W16" s="1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25" t="s">
        <v>46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1"/>
      <c r="R17" s="11"/>
      <c r="S17" s="11"/>
      <c r="T17" s="11"/>
      <c r="U17" s="21"/>
      <c r="V17" s="19"/>
      <c r="W17" s="19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6" t="s">
        <v>0</v>
      </c>
      <c r="B18" s="6">
        <v>4</v>
      </c>
      <c r="C18" s="6">
        <v>22</v>
      </c>
      <c r="D18" s="6">
        <v>0</v>
      </c>
      <c r="E18" s="6">
        <f t="shared" ref="E18:E23" si="7">B18*60+C18</f>
        <v>262</v>
      </c>
      <c r="F18" s="6">
        <v>0</v>
      </c>
      <c r="G18" s="6">
        <f t="shared" ref="G18:G23" si="8">E18+F18</f>
        <v>262</v>
      </c>
      <c r="H18" s="7">
        <f>G18/$G$23*1000</f>
        <v>668.36734693877554</v>
      </c>
      <c r="I18" s="6"/>
      <c r="J18" s="6">
        <v>0</v>
      </c>
      <c r="K18" s="6">
        <v>0</v>
      </c>
      <c r="L18" s="9">
        <f>J18+K18/100</f>
        <v>0</v>
      </c>
      <c r="M18" s="10">
        <f>F2</f>
        <v>0</v>
      </c>
      <c r="N18" s="6"/>
      <c r="O18" s="7">
        <f>H18+M18</f>
        <v>668.36734693877554</v>
      </c>
      <c r="P18" s="7"/>
      <c r="Q18" s="11" t="s">
        <v>41</v>
      </c>
      <c r="R18" s="11"/>
      <c r="S18" s="11"/>
      <c r="T18" s="11"/>
      <c r="U18" s="21"/>
      <c r="V18" s="19"/>
      <c r="W18" s="19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6" t="s">
        <v>15</v>
      </c>
      <c r="B19" s="6">
        <v>4</v>
      </c>
      <c r="C19" s="6">
        <v>23</v>
      </c>
      <c r="D19" s="6">
        <v>0</v>
      </c>
      <c r="E19" s="6">
        <f t="shared" si="7"/>
        <v>263</v>
      </c>
      <c r="F19" s="6">
        <v>0</v>
      </c>
      <c r="G19" s="6">
        <f t="shared" si="8"/>
        <v>263</v>
      </c>
      <c r="H19" s="7">
        <f>G19/$G$23*1000</f>
        <v>670.91836734693879</v>
      </c>
      <c r="I19" s="6"/>
      <c r="J19" s="6">
        <v>31</v>
      </c>
      <c r="K19" s="6">
        <v>83</v>
      </c>
      <c r="L19" s="9">
        <f>J19+K19/100</f>
        <v>31.83</v>
      </c>
      <c r="M19" s="10">
        <f>$L$19/L19*1000</f>
        <v>1000</v>
      </c>
      <c r="N19" s="6"/>
      <c r="O19" s="7">
        <f>H19+M19</f>
        <v>1670.9183673469388</v>
      </c>
      <c r="P19" s="7"/>
      <c r="Q19" s="11"/>
      <c r="R19" s="11">
        <f>O19</f>
        <v>1670.9183673469388</v>
      </c>
      <c r="S19" s="11"/>
      <c r="T19" s="11"/>
      <c r="U19" s="21"/>
      <c r="V19" s="19"/>
      <c r="W19" s="19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6" t="s">
        <v>2</v>
      </c>
      <c r="B20" s="6">
        <v>3</v>
      </c>
      <c r="C20" s="6">
        <v>56</v>
      </c>
      <c r="D20" s="6">
        <v>7.4</v>
      </c>
      <c r="E20" s="6">
        <f t="shared" si="7"/>
        <v>236</v>
      </c>
      <c r="F20" s="6">
        <v>65</v>
      </c>
      <c r="G20" s="6">
        <f t="shared" si="8"/>
        <v>301</v>
      </c>
      <c r="H20" s="7">
        <f>G20/$G$23*1000</f>
        <v>767.85714285714289</v>
      </c>
      <c r="I20" s="6"/>
      <c r="J20" s="6">
        <v>41</v>
      </c>
      <c r="K20" s="6">
        <v>6</v>
      </c>
      <c r="L20" s="9">
        <f>J20+K20/100</f>
        <v>41.06</v>
      </c>
      <c r="M20" s="10">
        <f>$L$19/L20*1000</f>
        <v>775.20701412566962</v>
      </c>
      <c r="N20" s="6"/>
      <c r="O20" s="7">
        <f>H20+M20</f>
        <v>1543.0641569828126</v>
      </c>
      <c r="P20" s="7"/>
      <c r="Q20" s="11"/>
      <c r="R20" s="11"/>
      <c r="S20" s="11" t="s">
        <v>41</v>
      </c>
      <c r="T20" s="11"/>
      <c r="U20" s="21"/>
      <c r="V20" s="19"/>
      <c r="W20" s="19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>
      <c r="A21" s="6" t="s">
        <v>36</v>
      </c>
      <c r="B21" s="6">
        <v>5</v>
      </c>
      <c r="C21" s="6">
        <v>1</v>
      </c>
      <c r="D21" s="6">
        <v>4.7</v>
      </c>
      <c r="E21" s="6">
        <f t="shared" si="7"/>
        <v>301</v>
      </c>
      <c r="F21" s="6">
        <v>80</v>
      </c>
      <c r="G21" s="6">
        <f t="shared" si="8"/>
        <v>381</v>
      </c>
      <c r="H21" s="7">
        <f>G21/$G$23*1000</f>
        <v>971.9387755102041</v>
      </c>
      <c r="I21" s="6"/>
      <c r="J21" s="6">
        <v>46</v>
      </c>
      <c r="K21" s="6">
        <v>3</v>
      </c>
      <c r="L21" s="9">
        <v>0</v>
      </c>
      <c r="M21" s="10">
        <v>0</v>
      </c>
      <c r="N21" s="6"/>
      <c r="O21" s="7">
        <f>H21+M21</f>
        <v>971.9387755102041</v>
      </c>
      <c r="P21" s="7"/>
      <c r="Q21" s="11"/>
      <c r="R21" s="11"/>
      <c r="S21" s="11"/>
      <c r="T21" s="11">
        <f>O21</f>
        <v>971.9387755102041</v>
      </c>
      <c r="U21" s="21"/>
      <c r="V21" s="19"/>
      <c r="W21" s="19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>
      <c r="A22" s="13" t="s">
        <v>1</v>
      </c>
      <c r="B22" s="13">
        <v>0</v>
      </c>
      <c r="C22" s="13">
        <v>0</v>
      </c>
      <c r="D22" s="13">
        <v>0</v>
      </c>
      <c r="E22" s="13">
        <f t="shared" si="7"/>
        <v>0</v>
      </c>
      <c r="F22" s="13">
        <v>0</v>
      </c>
      <c r="G22" s="13">
        <f t="shared" si="8"/>
        <v>0</v>
      </c>
      <c r="H22" s="7">
        <f>G22/$G$18*1000</f>
        <v>0</v>
      </c>
      <c r="I22" s="6"/>
      <c r="J22" s="6"/>
      <c r="K22" s="6"/>
      <c r="L22" s="9">
        <v>0</v>
      </c>
      <c r="M22" s="10">
        <v>0</v>
      </c>
      <c r="N22" s="6"/>
      <c r="O22" s="7">
        <v>0</v>
      </c>
      <c r="P22" s="7"/>
      <c r="Q22" s="11"/>
      <c r="R22" s="11"/>
      <c r="S22" s="11"/>
      <c r="T22" s="11"/>
      <c r="U22" s="21" t="s">
        <v>41</v>
      </c>
      <c r="V22" s="19"/>
      <c r="W22" s="19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>
      <c r="A23" s="13" t="s">
        <v>37</v>
      </c>
      <c r="B23" s="13">
        <v>5</v>
      </c>
      <c r="C23" s="13">
        <v>12</v>
      </c>
      <c r="D23" s="13">
        <v>4.5</v>
      </c>
      <c r="E23" s="13">
        <f t="shared" si="7"/>
        <v>312</v>
      </c>
      <c r="F23" s="13">
        <v>80</v>
      </c>
      <c r="G23" s="13">
        <f t="shared" si="8"/>
        <v>392</v>
      </c>
      <c r="H23" s="7">
        <f>G23/$G$23*1000</f>
        <v>1000</v>
      </c>
      <c r="I23" s="6"/>
      <c r="J23" s="13">
        <v>38</v>
      </c>
      <c r="K23" s="13">
        <v>55</v>
      </c>
      <c r="L23" s="9">
        <f>J23+K23/100</f>
        <v>38.549999999999997</v>
      </c>
      <c r="M23" s="10">
        <f>L19/L23*1000</f>
        <v>825.68093385214013</v>
      </c>
      <c r="N23" s="6"/>
      <c r="O23" s="7">
        <f>H23+M23</f>
        <v>1825.6809338521402</v>
      </c>
      <c r="P23" s="7"/>
      <c r="Q23" s="11"/>
      <c r="R23" s="11"/>
      <c r="S23" s="11"/>
      <c r="T23" s="11"/>
      <c r="U23" s="21"/>
      <c r="V23" s="21">
        <f>O23</f>
        <v>1825.6809338521402</v>
      </c>
      <c r="W23" s="19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1"/>
      <c r="R24" s="11"/>
      <c r="S24" s="11"/>
      <c r="T24" s="11"/>
      <c r="U24" s="21"/>
      <c r="V24" s="19"/>
      <c r="W24" s="19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">
        <f>SUM(Q4:Q24)</f>
        <v>2667.5461741424801</v>
      </c>
      <c r="R25" s="11">
        <f>SUM(R5:R24)</f>
        <v>3504.6994968526187</v>
      </c>
      <c r="S25" s="11">
        <f>SUM(S4:S24)</f>
        <v>3611.9369369676792</v>
      </c>
      <c r="T25" s="11">
        <f>SUM(T4:T24)</f>
        <v>1770.883087363824</v>
      </c>
      <c r="U25" s="21">
        <f>SUM(U8:U24)</f>
        <v>1060.8938230867564</v>
      </c>
      <c r="V25" s="19">
        <f>SUM(V4:V24)</f>
        <v>3622.8169720382975</v>
      </c>
      <c r="W25" s="19"/>
    </row>
    <row r="26" spans="1:40">
      <c r="A26" s="6"/>
      <c r="B26" s="6"/>
      <c r="C26" s="6"/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11"/>
      <c r="R26" s="11"/>
      <c r="S26" s="11"/>
      <c r="T26" s="11"/>
      <c r="U26" s="21"/>
      <c r="V26" s="21"/>
      <c r="W26" s="19"/>
    </row>
    <row r="27" spans="1:40">
      <c r="A27" s="6" t="s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2">
        <v>4</v>
      </c>
      <c r="R27" s="12">
        <v>3</v>
      </c>
      <c r="S27" s="12">
        <v>2</v>
      </c>
      <c r="T27" s="12">
        <v>5</v>
      </c>
      <c r="U27" s="15">
        <v>6</v>
      </c>
      <c r="V27" s="15">
        <v>1</v>
      </c>
      <c r="W27" s="19"/>
    </row>
    <row r="28" spans="1:40">
      <c r="A28" s="6"/>
      <c r="B28" s="6"/>
      <c r="C28" s="6"/>
      <c r="D28" s="6"/>
      <c r="E28" s="12" t="s">
        <v>43</v>
      </c>
      <c r="F28" s="22">
        <v>100</v>
      </c>
      <c r="G28" s="12" t="s">
        <v>25</v>
      </c>
      <c r="H28" s="22">
        <v>60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40">
      <c r="A29" s="6"/>
      <c r="B29" s="6"/>
      <c r="C29" s="6"/>
      <c r="D29" s="6"/>
      <c r="E29" s="12" t="s">
        <v>44</v>
      </c>
      <c r="F29" s="22">
        <v>95</v>
      </c>
      <c r="G29" s="12" t="s">
        <v>26</v>
      </c>
      <c r="H29" s="22">
        <v>55</v>
      </c>
      <c r="I29" s="6" t="s">
        <v>45</v>
      </c>
      <c r="J29" s="6"/>
      <c r="K29" s="6"/>
      <c r="L29" s="6"/>
      <c r="M29" s="6"/>
      <c r="N29" s="6"/>
      <c r="O29" s="5"/>
      <c r="P29" s="6"/>
      <c r="Q29" s="6"/>
      <c r="R29" s="6"/>
      <c r="S29" s="6"/>
      <c r="T29" s="6"/>
    </row>
    <row r="30" spans="1:40">
      <c r="A30" s="6"/>
      <c r="B30" s="6"/>
      <c r="C30" s="6"/>
      <c r="D30" s="6"/>
      <c r="E30" s="12" t="s">
        <v>32</v>
      </c>
      <c r="F30" s="22">
        <v>90</v>
      </c>
      <c r="G30" s="12" t="s">
        <v>27</v>
      </c>
      <c r="H30" s="22">
        <v>50</v>
      </c>
      <c r="I30" s="6"/>
      <c r="J30" s="16">
        <v>1</v>
      </c>
      <c r="K30" s="16" t="s">
        <v>38</v>
      </c>
      <c r="L30" s="16"/>
      <c r="M30" s="16"/>
      <c r="N30" s="16"/>
      <c r="O30" s="17">
        <f>V25</f>
        <v>3622.8169720382975</v>
      </c>
      <c r="P30" s="6"/>
      <c r="Q30" s="7"/>
      <c r="R30" s="6"/>
      <c r="S30" s="7"/>
      <c r="T30" s="7"/>
    </row>
    <row r="31" spans="1:40">
      <c r="A31" s="6"/>
      <c r="B31" s="6"/>
      <c r="C31" s="6"/>
      <c r="D31" s="6"/>
      <c r="E31" s="12" t="s">
        <v>33</v>
      </c>
      <c r="F31" s="22">
        <v>85</v>
      </c>
      <c r="G31" s="12" t="s">
        <v>28</v>
      </c>
      <c r="H31" s="22">
        <v>45</v>
      </c>
      <c r="I31" s="6"/>
      <c r="J31" s="16">
        <v>2</v>
      </c>
      <c r="K31" s="16" t="s">
        <v>20</v>
      </c>
      <c r="L31" s="16"/>
      <c r="M31" s="16"/>
      <c r="N31" s="16"/>
      <c r="O31" s="17">
        <f>S25</f>
        <v>3611.9369369676792</v>
      </c>
      <c r="P31" s="6"/>
      <c r="Q31" s="7"/>
      <c r="R31" s="6"/>
      <c r="S31" s="7"/>
      <c r="T31" s="7"/>
    </row>
    <row r="32" spans="1:40">
      <c r="A32" s="6"/>
      <c r="B32" s="6"/>
      <c r="C32" s="6"/>
      <c r="D32" s="6"/>
      <c r="E32" s="12" t="s">
        <v>21</v>
      </c>
      <c r="F32" s="22">
        <v>80</v>
      </c>
      <c r="G32" s="12" t="s">
        <v>29</v>
      </c>
      <c r="H32" s="22">
        <v>40</v>
      </c>
      <c r="I32" s="6"/>
      <c r="J32" s="16">
        <v>3</v>
      </c>
      <c r="K32" s="16" t="s">
        <v>19</v>
      </c>
      <c r="L32" s="16"/>
      <c r="M32" s="16"/>
      <c r="N32" s="16"/>
      <c r="O32" s="17">
        <f>R25</f>
        <v>3504.6994968526187</v>
      </c>
      <c r="P32" s="6"/>
      <c r="Q32" s="7"/>
      <c r="R32" s="6"/>
      <c r="S32" s="7"/>
      <c r="T32" s="7"/>
    </row>
    <row r="33" spans="1:24">
      <c r="A33" s="6"/>
      <c r="B33" s="6"/>
      <c r="C33" s="6"/>
      <c r="D33" s="6"/>
      <c r="E33" s="12" t="s">
        <v>22</v>
      </c>
      <c r="F33" s="22">
        <v>75</v>
      </c>
      <c r="G33" s="12" t="s">
        <v>30</v>
      </c>
      <c r="H33" s="22">
        <v>35</v>
      </c>
      <c r="I33" s="6"/>
      <c r="J33" s="16">
        <v>4</v>
      </c>
      <c r="K33" s="18" t="s">
        <v>39</v>
      </c>
      <c r="L33" s="1"/>
      <c r="M33" s="1"/>
      <c r="N33" s="16"/>
      <c r="O33" s="17">
        <f>Q25</f>
        <v>2667.5461741424801</v>
      </c>
      <c r="P33" s="6"/>
      <c r="Q33" s="7"/>
      <c r="R33" s="6"/>
      <c r="S33" s="7"/>
      <c r="T33" s="7"/>
    </row>
    <row r="34" spans="1:24">
      <c r="A34" s="6"/>
      <c r="B34" s="6"/>
      <c r="C34" s="6"/>
      <c r="D34" s="6"/>
      <c r="E34" s="12" t="s">
        <v>23</v>
      </c>
      <c r="F34" s="22">
        <v>70</v>
      </c>
      <c r="G34" s="12" t="s">
        <v>34</v>
      </c>
      <c r="H34" s="22">
        <v>30</v>
      </c>
      <c r="I34" s="6"/>
      <c r="J34" s="18">
        <v>5</v>
      </c>
      <c r="K34" s="18" t="s">
        <v>40</v>
      </c>
      <c r="L34" s="16"/>
      <c r="M34" s="16"/>
      <c r="N34" s="16"/>
      <c r="O34" s="17">
        <f>T25</f>
        <v>1770.883087363824</v>
      </c>
      <c r="P34" s="6"/>
      <c r="Q34" s="6"/>
      <c r="R34" s="6"/>
      <c r="S34" s="6"/>
      <c r="T34" s="6"/>
    </row>
    <row r="35" spans="1:24">
      <c r="A35" s="6"/>
      <c r="B35" s="6"/>
      <c r="C35" s="6"/>
      <c r="D35" s="6"/>
      <c r="E35" s="12" t="s">
        <v>24</v>
      </c>
      <c r="F35" s="22">
        <v>65</v>
      </c>
      <c r="G35" s="12" t="s">
        <v>35</v>
      </c>
      <c r="H35" s="22">
        <v>0</v>
      </c>
      <c r="I35" s="6"/>
      <c r="J35" s="18">
        <v>6</v>
      </c>
      <c r="K35" s="16" t="s">
        <v>18</v>
      </c>
      <c r="L35" s="16"/>
      <c r="M35" s="16"/>
      <c r="N35" s="16"/>
      <c r="O35" s="17">
        <f>U25</f>
        <v>1060.8938230867564</v>
      </c>
      <c r="P35" s="6"/>
      <c r="Q35" s="6"/>
      <c r="R35" s="6"/>
      <c r="S35" s="6"/>
      <c r="T35" s="6"/>
    </row>
    <row r="36" spans="1:24">
      <c r="A36" s="6"/>
      <c r="B36" s="6"/>
      <c r="C36" s="6"/>
      <c r="D36" s="6"/>
      <c r="G36" s="6"/>
      <c r="H36" s="6"/>
      <c r="I36" s="6"/>
      <c r="J36" s="6"/>
      <c r="P36" s="6"/>
      <c r="Q36" s="6"/>
      <c r="R36" s="6"/>
      <c r="S36" s="6"/>
      <c r="T36" s="6"/>
      <c r="U36" s="5"/>
      <c r="V36" s="6"/>
      <c r="W36" s="6"/>
      <c r="X36" s="6"/>
    </row>
    <row r="37" spans="1:24">
      <c r="A37" s="6"/>
      <c r="B37" s="6"/>
      <c r="C37" s="6"/>
      <c r="D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  <c r="V37" s="6"/>
      <c r="W37" s="7"/>
      <c r="X37" s="7"/>
    </row>
    <row r="38" spans="1:24">
      <c r="A38" s="6"/>
      <c r="B38" s="6"/>
      <c r="C38" s="6"/>
      <c r="D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7"/>
      <c r="V38" s="6"/>
      <c r="W38" s="7"/>
      <c r="X38" s="7"/>
    </row>
    <row r="39" spans="1:24">
      <c r="A39" s="6"/>
      <c r="B39" s="6"/>
      <c r="C39" s="6"/>
      <c r="D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  <c r="V39" s="6"/>
      <c r="W39" s="7"/>
      <c r="X39" s="7"/>
    </row>
    <row r="40" spans="1:24">
      <c r="A40" s="6"/>
      <c r="B40" s="6"/>
      <c r="C40" s="6"/>
      <c r="D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7"/>
      <c r="V40" s="6"/>
      <c r="W40" s="7"/>
      <c r="X40" s="7"/>
    </row>
    <row r="41" spans="1:24">
      <c r="A41" s="6"/>
      <c r="B41" s="6"/>
      <c r="C41" s="6"/>
      <c r="D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4">
      <c r="A42" s="6"/>
      <c r="B42" s="6"/>
      <c r="C42" s="6"/>
      <c r="D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4">
      <c r="A43" s="6"/>
      <c r="B43" s="6"/>
      <c r="C43" s="6"/>
      <c r="D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</sheetData>
  <phoneticPr fontId="0" type="noConversion"/>
  <printOptions gridLines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 Helgadottir</dc:creator>
  <cp:lastModifiedBy>Sverrir</cp:lastModifiedBy>
  <cp:lastPrinted>2015-07-11T22:57:35Z</cp:lastPrinted>
  <dcterms:created xsi:type="dcterms:W3CDTF">2011-05-15T16:18:42Z</dcterms:created>
  <dcterms:modified xsi:type="dcterms:W3CDTF">2015-07-12T15:19:17Z</dcterms:modified>
</cp:coreProperties>
</file>